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595" windowHeight="5700" tabRatio="777" activeTab="1"/>
  </bookViews>
  <sheets>
    <sheet name="汇总表 " sheetId="27" r:id="rId1"/>
    <sheet name="100章" sheetId="2" r:id="rId2"/>
    <sheet name="200章" sheetId="46" r:id="rId3"/>
    <sheet name="400章" sheetId="6" r:id="rId4"/>
    <sheet name="600章" sheetId="9" r:id="rId5"/>
    <sheet name="Sheet1" sheetId="45" r:id="rId6"/>
  </sheets>
  <definedNames>
    <definedName name="_xlnm.Print_Area" localSheetId="1">'100章'!$A$1:$F$22</definedName>
    <definedName name="_xlnm.Print_Area" localSheetId="2">'200章'!$A$1:$F$13</definedName>
    <definedName name="_xlnm.Print_Area" localSheetId="3">'400章'!$A$1:$F$14</definedName>
    <definedName name="_xlnm.Print_Area" localSheetId="4">'600章'!$A$1:$F$19</definedName>
    <definedName name="_xlnm.Print_Area" localSheetId="0">'汇总表 '!$A$1:$D$10</definedName>
    <definedName name="_xlnm.Print_Titles" localSheetId="2">'200章'!$1:$4</definedName>
    <definedName name="_xlnm.Print_Titles" localSheetId="4">'600章'!$1:$4</definedName>
  </definedNames>
  <calcPr calcId="144525" fullPrecision="0"/>
</workbook>
</file>

<file path=xl/sharedStrings.xml><?xml version="1.0" encoding="utf-8"?>
<sst xmlns="http://schemas.openxmlformats.org/spreadsheetml/2006/main" count="160" uniqueCount="102">
  <si>
    <t>表4</t>
  </si>
  <si>
    <t>工程量清单汇总表</t>
  </si>
  <si>
    <t>工程名称：2022 年嵊州曹娥江三界段航道养护工程（航道养护）</t>
  </si>
  <si>
    <t>人民币元</t>
  </si>
  <si>
    <t>序  号</t>
  </si>
  <si>
    <t>章  次</t>
  </si>
  <si>
    <t>章  名  称</t>
  </si>
  <si>
    <t>金额(元）</t>
  </si>
  <si>
    <t>总则</t>
  </si>
  <si>
    <t>土石方及填筑工程</t>
  </si>
  <si>
    <t>混凝土工程</t>
  </si>
  <si>
    <t>附属设施设备安装工程</t>
  </si>
  <si>
    <t>第100章至第600章清单合计</t>
  </si>
  <si>
    <t>投标报价(12）=(10)+(11)</t>
  </si>
  <si>
    <t xml:space="preserve">表5 </t>
  </si>
  <si>
    <t>工程量清单</t>
  </si>
  <si>
    <t>清单  第100章  总则</t>
  </si>
  <si>
    <t>子目编号</t>
  </si>
  <si>
    <t>子目名称</t>
  </si>
  <si>
    <t>计量单位</t>
  </si>
  <si>
    <t>工程数量</t>
  </si>
  <si>
    <t>综合单价</t>
  </si>
  <si>
    <t>合价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</si>
  <si>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</si>
  <si>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</si>
  <si>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</si>
  <si>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</si>
  <si>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</si>
  <si>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</si>
  <si>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按合同条款规定，提供第三方责任险</t>
  </si>
  <si>
    <t>工程管理</t>
  </si>
  <si>
    <t/>
  </si>
  <si>
    <t>102-1</t>
  </si>
  <si>
    <t>竣工文件</t>
  </si>
  <si>
    <t>102-2</t>
  </si>
  <si>
    <t>安全生产费</t>
  </si>
  <si>
    <t>102-3</t>
  </si>
  <si>
    <t>施工环境保护费</t>
  </si>
  <si>
    <t>临时工程与设施</t>
  </si>
  <si>
    <t>103-1</t>
  </si>
  <si>
    <t>临时道路、码头和临时栈桥修建、养护与拆除（包括原道路和码头的养护）</t>
  </si>
  <si>
    <t>临时道路、码头、栈桥的修建、养护与拆除（包括原道路和码头的养护）</t>
  </si>
  <si>
    <t>临时用地</t>
  </si>
  <si>
    <t>103-3</t>
  </si>
  <si>
    <t>临时供电设施架设、拆除、维修</t>
  </si>
  <si>
    <t>103-4</t>
  </si>
  <si>
    <t>电信设施的提供、维修与拆除</t>
  </si>
  <si>
    <t>103-5</t>
  </si>
  <si>
    <t>供水与排污设施</t>
  </si>
  <si>
    <t>承包人驻地建设</t>
  </si>
  <si>
    <t>104-1</t>
  </si>
  <si>
    <r>
      <rPr>
        <b/>
        <sz val="10"/>
        <rFont val="宋体"/>
        <charset val="134"/>
      </rPr>
      <t>清单  第100章合计  人民币</t>
    </r>
  </si>
  <si>
    <t>元</t>
  </si>
  <si>
    <t>清单  第200章  土石方及填筑工程</t>
  </si>
  <si>
    <t>单位</t>
  </si>
  <si>
    <t>合 价</t>
  </si>
  <si>
    <t>清理与挖除</t>
  </si>
  <si>
    <t>202-1</t>
  </si>
  <si>
    <t>清理障碍物</t>
  </si>
  <si>
    <t>船舶破碎打捞体积</t>
  </si>
  <si>
    <t>m3</t>
  </si>
  <si>
    <t>拆除或移除</t>
  </si>
  <si>
    <t>203-4</t>
  </si>
  <si>
    <t>拆除砌体</t>
  </si>
  <si>
    <t>土石方开挖</t>
  </si>
  <si>
    <t>204-4</t>
  </si>
  <si>
    <t>土石方开挖（含砌体挖除）</t>
  </si>
  <si>
    <r>
      <rPr>
        <b/>
        <sz val="10"/>
        <rFont val="宋体"/>
        <charset val="134"/>
        <scheme val="minor"/>
      </rPr>
      <t>清单 第200章合计  人民币</t>
    </r>
  </si>
  <si>
    <t>清单   第400章  混凝土工程</t>
  </si>
  <si>
    <t>现浇结构混凝土</t>
  </si>
  <si>
    <t>403-9</t>
  </si>
  <si>
    <t>混凝土墙身（C30）</t>
  </si>
  <si>
    <t>403-10</t>
  </si>
  <si>
    <t>钢套箱</t>
  </si>
  <si>
    <t>t</t>
  </si>
  <si>
    <r>
      <rPr>
        <b/>
        <sz val="10"/>
        <rFont val="宋体"/>
        <charset val="134"/>
      </rPr>
      <t>清单  第400章合计  人民币</t>
    </r>
  </si>
  <si>
    <t>清单   第600章  附属设施安装工程</t>
  </si>
  <si>
    <t>标志标牌</t>
  </si>
  <si>
    <t>620-6</t>
  </si>
  <si>
    <t>桥涵、构造物标</t>
  </si>
  <si>
    <t>桥梁警示标志(2.8m×0.8m长方形)</t>
  </si>
  <si>
    <t>座</t>
  </si>
  <si>
    <t>桥梁净高标志(3.3m×2.1m长方形)</t>
  </si>
  <si>
    <t>-c</t>
  </si>
  <si>
    <t>码头预告标志(3.3m×2.1m长方形)</t>
  </si>
  <si>
    <t>-d</t>
  </si>
  <si>
    <t>渡口标志(1.78m×1.78m正方形)</t>
  </si>
  <si>
    <t>-e</t>
  </si>
  <si>
    <t>桥梁警示标志拆除(2.8m×0.8m长方形)</t>
  </si>
  <si>
    <t>-f</t>
  </si>
  <si>
    <t>渡口标志拆除(1.78m×1.78m正方形)</t>
  </si>
  <si>
    <t>-g</t>
  </si>
  <si>
    <t>侧面标浮筒及航标灯更换(1200浮简，遥测遥感
一体化航标灯)</t>
  </si>
  <si>
    <r>
      <rPr>
        <b/>
        <sz val="10"/>
        <rFont val="宋体"/>
        <charset val="134"/>
      </rPr>
      <t>清单  第600章合计  人民币</t>
    </r>
  </si>
  <si>
    <t>名称</t>
  </si>
  <si>
    <t>每延米数量</t>
  </si>
  <si>
    <t>长度</t>
  </si>
  <si>
    <t>总数量</t>
  </si>
  <si>
    <t>C25素砼墙身</t>
  </si>
  <si>
    <t>干砌块石凿除</t>
  </si>
  <si>
    <t>干砌块石挖除</t>
  </si>
  <si>
    <t>挖方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</si>
</sst>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  <numFmt numFmtId="177" formatCode="0_ "/>
    <numFmt numFmtId="178" formatCode="0_);[Red]\(0\)"/>
    <numFmt numFmtId="179" formatCode="0.00_);[Red]\(0.00\)"/>
    <numFmt numFmtId="180" formatCode="0.0_);[Red]\(0.0\)"/>
    <numFmt numFmtId="181" formatCode="[DBNum2][$-804]General"/>
  </numFmts>
  <fonts count="34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u/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10"/>
      <name val="宋体"/>
      <charset val="134"/>
      <scheme val="minor"/>
    </font>
    <font>
      <sz val="12"/>
      <name val="宋体"/>
      <charset val="134"/>
    </font>
    <font>
      <sz val="15"/>
      <name val="黑体"/>
      <charset val="134"/>
    </font>
    <font>
      <b/>
      <sz val="12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0" borderId="0"/>
    <xf numFmtId="0" fontId="18" fillId="11" borderId="0" applyNumberFormat="0" applyBorder="0" applyAlignment="0" applyProtection="0">
      <alignment vertical="center"/>
    </xf>
    <xf numFmtId="0" fontId="16" fillId="5" borderId="1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6" borderId="21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33" fillId="12" borderId="19" applyNumberFormat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0" borderId="0"/>
    <xf numFmtId="0" fontId="18" fillId="1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178" fontId="5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6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177" fontId="5" fillId="0" borderId="11" xfId="0" applyNumberFormat="1" applyFont="1" applyFill="1" applyBorder="1" applyAlignment="1">
      <alignment horizontal="center" vertical="center" wrapText="1"/>
    </xf>
    <xf numFmtId="0" fontId="6" fillId="0" borderId="0" xfId="48" applyFont="1" applyAlignment="1">
      <alignment vertical="center"/>
    </xf>
    <xf numFmtId="49" fontId="7" fillId="0" borderId="0" xfId="48" applyNumberFormat="1" applyFont="1" applyAlignment="1">
      <alignment vertical="center"/>
    </xf>
    <xf numFmtId="0" fontId="7" fillId="0" borderId="0" xfId="48" applyFont="1" applyAlignment="1">
      <alignment vertical="center"/>
    </xf>
    <xf numFmtId="178" fontId="7" fillId="0" borderId="0" xfId="48" applyNumberFormat="1" applyFont="1" applyAlignment="1">
      <alignment vertical="center"/>
    </xf>
    <xf numFmtId="0" fontId="8" fillId="0" borderId="0" xfId="48" applyFont="1" applyAlignment="1">
      <alignment horizontal="center" vertical="center"/>
    </xf>
    <xf numFmtId="0" fontId="6" fillId="0" borderId="2" xfId="48" applyFont="1" applyBorder="1" applyAlignment="1">
      <alignment horizontal="left" vertical="center"/>
    </xf>
    <xf numFmtId="0" fontId="6" fillId="0" borderId="3" xfId="48" applyFont="1" applyBorder="1" applyAlignment="1">
      <alignment horizontal="center" vertical="center"/>
    </xf>
    <xf numFmtId="0" fontId="6" fillId="0" borderId="4" xfId="48" applyFont="1" applyBorder="1" applyAlignment="1">
      <alignment horizontal="center" vertical="center"/>
    </xf>
    <xf numFmtId="0" fontId="6" fillId="0" borderId="5" xfId="48" applyFont="1" applyBorder="1" applyAlignment="1">
      <alignment horizontal="center" vertical="center"/>
    </xf>
    <xf numFmtId="49" fontId="6" fillId="0" borderId="6" xfId="48" applyNumberFormat="1" applyFont="1" applyBorder="1" applyAlignment="1">
      <alignment horizontal="center" vertical="center" wrapText="1"/>
    </xf>
    <xf numFmtId="0" fontId="6" fillId="0" borderId="1" xfId="48" applyFont="1" applyBorder="1" applyAlignment="1">
      <alignment horizontal="center" vertical="center" wrapText="1"/>
    </xf>
    <xf numFmtId="178" fontId="6" fillId="0" borderId="7" xfId="48" applyNumberFormat="1" applyFont="1" applyBorder="1" applyAlignment="1">
      <alignment horizontal="center" vertical="center" wrapText="1"/>
    </xf>
    <xf numFmtId="49" fontId="6" fillId="0" borderId="6" xfId="48" applyNumberFormat="1" applyFont="1" applyFill="1" applyBorder="1" applyAlignment="1">
      <alignment horizontal="center" vertical="center" wrapText="1"/>
    </xf>
    <xf numFmtId="0" fontId="6" fillId="0" borderId="1" xfId="48" applyFont="1" applyFill="1" applyBorder="1" applyAlignment="1">
      <alignment horizontal="left" vertical="center" wrapText="1"/>
    </xf>
    <xf numFmtId="0" fontId="6" fillId="0" borderId="1" xfId="48" applyFont="1" applyFill="1" applyBorder="1" applyAlignment="1">
      <alignment horizontal="center" vertical="center" wrapText="1"/>
    </xf>
    <xf numFmtId="178" fontId="6" fillId="0" borderId="7" xfId="48" applyNumberFormat="1" applyFont="1" applyFill="1" applyBorder="1" applyAlignment="1">
      <alignment horizontal="center" vertical="center" wrapText="1"/>
    </xf>
    <xf numFmtId="178" fontId="6" fillId="0" borderId="7" xfId="48" applyNumberFormat="1" applyFont="1" applyFill="1" applyBorder="1" applyAlignment="1">
      <alignment horizontal="center" vertical="center"/>
    </xf>
    <xf numFmtId="180" fontId="6" fillId="0" borderId="1" xfId="48" applyNumberFormat="1" applyFont="1" applyFill="1" applyBorder="1" applyAlignment="1">
      <alignment horizontal="center" vertical="center" wrapText="1"/>
    </xf>
    <xf numFmtId="176" fontId="6" fillId="0" borderId="1" xfId="48" applyNumberFormat="1" applyFont="1" applyFill="1" applyBorder="1" applyAlignment="1">
      <alignment horizontal="center" vertical="center"/>
    </xf>
    <xf numFmtId="0" fontId="9" fillId="0" borderId="16" xfId="48" applyFont="1" applyBorder="1" applyAlignment="1">
      <alignment horizontal="right" vertical="center"/>
    </xf>
    <xf numFmtId="0" fontId="9" fillId="0" borderId="11" xfId="48" applyFont="1" applyBorder="1" applyAlignment="1">
      <alignment horizontal="right" vertical="center"/>
    </xf>
    <xf numFmtId="178" fontId="9" fillId="0" borderId="11" xfId="48" applyNumberFormat="1" applyFont="1" applyBorder="1" applyAlignment="1">
      <alignment horizontal="center" vertical="center"/>
    </xf>
    <xf numFmtId="178" fontId="9" fillId="0" borderId="12" xfId="48" applyNumberFormat="1" applyFont="1" applyBorder="1" applyAlignment="1">
      <alignment vertical="center"/>
    </xf>
    <xf numFmtId="49" fontId="6" fillId="0" borderId="0" xfId="48" applyNumberFormat="1" applyFont="1" applyAlignment="1">
      <alignment vertical="center"/>
    </xf>
    <xf numFmtId="178" fontId="6" fillId="0" borderId="0" xfId="48" applyNumberFormat="1" applyFont="1" applyAlignment="1">
      <alignment vertical="center"/>
    </xf>
    <xf numFmtId="49" fontId="10" fillId="0" borderId="0" xfId="0" applyNumberFormat="1" applyFont="1" applyFill="1">
      <alignment vertical="center"/>
    </xf>
    <xf numFmtId="0" fontId="10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7" fillId="0" borderId="0" xfId="48" applyFont="1" applyFill="1"/>
    <xf numFmtId="177" fontId="7" fillId="0" borderId="0" xfId="48" applyNumberFormat="1" applyFont="1" applyFill="1"/>
    <xf numFmtId="0" fontId="8" fillId="0" borderId="0" xfId="48" applyFont="1" applyFill="1" applyAlignment="1">
      <alignment horizontal="left" vertical="center"/>
    </xf>
    <xf numFmtId="0" fontId="11" fillId="0" borderId="0" xfId="48" applyFont="1" applyFill="1" applyAlignment="1">
      <alignment horizontal="center" vertical="center" wrapText="1"/>
    </xf>
    <xf numFmtId="0" fontId="11" fillId="0" borderId="0" xfId="48" applyFont="1" applyFill="1" applyAlignment="1">
      <alignment horizontal="center" vertical="center"/>
    </xf>
    <xf numFmtId="0" fontId="6" fillId="0" borderId="2" xfId="48" applyFont="1" applyFill="1" applyBorder="1" applyAlignment="1">
      <alignment horizontal="left" vertical="center"/>
    </xf>
    <xf numFmtId="0" fontId="6" fillId="0" borderId="2" xfId="48" applyFont="1" applyFill="1" applyBorder="1" applyAlignment="1">
      <alignment horizontal="center" vertical="center"/>
    </xf>
    <xf numFmtId="0" fontId="6" fillId="0" borderId="3" xfId="48" applyFont="1" applyFill="1" applyBorder="1" applyAlignment="1">
      <alignment horizontal="center" vertical="center" wrapText="1"/>
    </xf>
    <xf numFmtId="0" fontId="6" fillId="0" borderId="4" xfId="48" applyFont="1" applyFill="1" applyBorder="1" applyAlignment="1">
      <alignment horizontal="center" vertical="center" wrapText="1"/>
    </xf>
    <xf numFmtId="177" fontId="6" fillId="0" borderId="5" xfId="48" applyNumberFormat="1" applyFont="1" applyFill="1" applyBorder="1" applyAlignment="1">
      <alignment horizontal="center" vertical="center" wrapText="1"/>
    </xf>
    <xf numFmtId="0" fontId="6" fillId="0" borderId="6" xfId="48" applyFont="1" applyFill="1" applyBorder="1" applyAlignment="1">
      <alignment horizontal="center" vertical="center" wrapText="1"/>
    </xf>
    <xf numFmtId="177" fontId="6" fillId="0" borderId="7" xfId="48" applyNumberFormat="1" applyFont="1" applyFill="1" applyBorder="1" applyAlignment="1">
      <alignment horizontal="center" vertical="center" wrapText="1"/>
    </xf>
    <xf numFmtId="0" fontId="6" fillId="0" borderId="8" xfId="48" applyFont="1" applyFill="1" applyBorder="1" applyAlignment="1">
      <alignment horizontal="center" vertical="center" wrapText="1"/>
    </xf>
    <xf numFmtId="0" fontId="6" fillId="0" borderId="9" xfId="48" applyFont="1" applyFill="1" applyBorder="1" applyAlignment="1">
      <alignment horizontal="center" vertical="center" wrapText="1"/>
    </xf>
    <xf numFmtId="177" fontId="12" fillId="0" borderId="17" xfId="48" applyNumberFormat="1" applyFont="1" applyFill="1" applyBorder="1" applyAlignment="1">
      <alignment horizontal="center" vertical="center" wrapText="1"/>
    </xf>
    <xf numFmtId="181" fontId="7" fillId="0" borderId="0" xfId="48" applyNumberFormat="1" applyFont="1" applyFill="1" applyAlignment="1">
      <alignment horizontal="center" vertical="center"/>
    </xf>
    <xf numFmtId="177" fontId="7" fillId="0" borderId="0" xfId="48" applyNumberFormat="1" applyFont="1" applyFill="1" applyAlignment="1">
      <alignment horizontal="center"/>
    </xf>
  </cellXfs>
  <cellStyles count="54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</cellStyles>
  <tableStyles count="0" defaultTableStyle="TableStyleMedium2" defaultPivotStyle="PivotStyleLight16"/>
  <colors>
    <mruColors>
      <color rgb="000000FF"/>
      <color rgb="0000CC00"/>
      <color rgb="00FFCCFF"/>
      <color rgb="00FF00FF"/>
      <color rgb="006666FF"/>
      <color rgb="00FF99FF"/>
      <color rgb="00FF9966"/>
      <color rgb="0066FF33"/>
      <color rgb="00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showZeros="0" view="pageBreakPreview" zoomScale="130" zoomScaleNormal="100" workbookViewId="0">
      <selection activeCell="M5" sqref="M5"/>
    </sheetView>
  </sheetViews>
  <sheetFormatPr defaultColWidth="9" defaultRowHeight="13.5" outlineLevelCol="6"/>
  <cols>
    <col min="1" max="1" width="9.125" style="67" customWidth="1"/>
    <col min="2" max="2" width="12.125" style="67" customWidth="1"/>
    <col min="3" max="3" width="38.875" style="67" customWidth="1"/>
    <col min="4" max="4" width="14.375" style="68" customWidth="1"/>
    <col min="5" max="5" width="9" style="67"/>
    <col min="6" max="6" width="9.5" style="67" customWidth="1"/>
    <col min="7" max="16384" width="9" style="67"/>
  </cols>
  <sheetData>
    <row r="1" ht="30" customHeight="1" spans="1:4">
      <c r="A1" s="69" t="s">
        <v>0</v>
      </c>
      <c r="B1" s="69"/>
      <c r="C1" s="69"/>
      <c r="D1" s="69"/>
    </row>
    <row r="2" ht="30" customHeight="1" spans="1:4">
      <c r="A2" s="70" t="s">
        <v>1</v>
      </c>
      <c r="B2" s="71"/>
      <c r="C2" s="71"/>
      <c r="D2" s="71"/>
    </row>
    <row r="3" ht="30" customHeight="1" spans="1:4">
      <c r="A3" s="72" t="s">
        <v>2</v>
      </c>
      <c r="B3" s="72"/>
      <c r="C3" s="72"/>
      <c r="D3" s="73" t="s">
        <v>3</v>
      </c>
    </row>
    <row r="4" ht="30" customHeight="1" spans="1:4">
      <c r="A4" s="74" t="s">
        <v>4</v>
      </c>
      <c r="B4" s="75" t="s">
        <v>5</v>
      </c>
      <c r="C4" s="75" t="s">
        <v>6</v>
      </c>
      <c r="D4" s="76" t="s">
        <v>7</v>
      </c>
    </row>
    <row r="5" ht="30" customHeight="1" spans="1:4">
      <c r="A5" s="77">
        <v>1</v>
      </c>
      <c r="B5" s="50">
        <v>100</v>
      </c>
      <c r="C5" s="50" t="s">
        <v>8</v>
      </c>
      <c r="D5" s="78">
        <f>'100章'!E22</f>
        <v>53623</v>
      </c>
    </row>
    <row r="6" ht="30" customHeight="1" spans="1:4">
      <c r="A6" s="77">
        <v>2</v>
      </c>
      <c r="B6" s="50">
        <v>200</v>
      </c>
      <c r="C6" s="50" t="s">
        <v>9</v>
      </c>
      <c r="D6" s="78">
        <f>'200章'!E13</f>
        <v>197215</v>
      </c>
    </row>
    <row r="7" ht="30" customHeight="1" spans="1:4">
      <c r="A7" s="77">
        <v>3</v>
      </c>
      <c r="B7" s="50">
        <v>400</v>
      </c>
      <c r="C7" s="50" t="s">
        <v>10</v>
      </c>
      <c r="D7" s="78">
        <f>'400章'!E14</f>
        <v>308025</v>
      </c>
    </row>
    <row r="8" ht="30" customHeight="1" spans="1:4">
      <c r="A8" s="77">
        <v>4</v>
      </c>
      <c r="B8" s="50">
        <v>600</v>
      </c>
      <c r="C8" s="50" t="s">
        <v>11</v>
      </c>
      <c r="D8" s="78">
        <f>'600章'!E19</f>
        <v>97031</v>
      </c>
    </row>
    <row r="9" ht="30" customHeight="1" spans="1:4">
      <c r="A9" s="77">
        <v>5</v>
      </c>
      <c r="B9" s="50" t="s">
        <v>12</v>
      </c>
      <c r="C9" s="50"/>
      <c r="D9" s="78">
        <f>SUM(D5:D8)</f>
        <v>655894</v>
      </c>
    </row>
    <row r="10" ht="30" customHeight="1" spans="1:7">
      <c r="A10" s="79">
        <v>7</v>
      </c>
      <c r="B10" s="80" t="s">
        <v>13</v>
      </c>
      <c r="C10" s="80"/>
      <c r="D10" s="81">
        <f>D9</f>
        <v>655894</v>
      </c>
      <c r="F10" s="68">
        <f>68.29*10000</f>
        <v>682900</v>
      </c>
      <c r="G10" s="68">
        <f>F10-D10</f>
        <v>27006</v>
      </c>
    </row>
    <row r="11" ht="27" customHeight="1" spans="4:4">
      <c r="D11" s="82">
        <f>D10</f>
        <v>655894</v>
      </c>
    </row>
    <row r="12" ht="27" customHeight="1" spans="4:4">
      <c r="D12" s="82"/>
    </row>
    <row r="13" ht="27" customHeight="1" spans="4:4">
      <c r="D13" s="83"/>
    </row>
    <row r="14" ht="27" customHeight="1"/>
  </sheetData>
  <mergeCells count="5">
    <mergeCell ref="A1:D1"/>
    <mergeCell ref="A2:D2"/>
    <mergeCell ref="A3:C3"/>
    <mergeCell ref="B9:C9"/>
    <mergeCell ref="B10:C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Zeros="0" tabSelected="1" view="pageBreakPreview" zoomScale="145" zoomScaleNormal="100" topLeftCell="A8" workbookViewId="0">
      <selection activeCell="B7" sqref="B7:B21"/>
    </sheetView>
  </sheetViews>
  <sheetFormatPr defaultColWidth="9" defaultRowHeight="14.25" outlineLevelCol="7"/>
  <cols>
    <col min="1" max="1" width="8.625" style="61" customWidth="1"/>
    <col min="2" max="2" width="36" style="62" customWidth="1"/>
    <col min="3" max="4" width="8.625" style="62" customWidth="1"/>
    <col min="5" max="5" width="11.25" style="62" customWidth="1"/>
    <col min="6" max="6" width="10" style="62" customWidth="1"/>
    <col min="7" max="16384" width="9" style="62"/>
  </cols>
  <sheetData>
    <row r="1" ht="27" customHeight="1" spans="1:6">
      <c r="A1" s="63" t="s">
        <v>14</v>
      </c>
      <c r="B1" s="63"/>
      <c r="C1" s="63"/>
      <c r="D1" s="63"/>
      <c r="E1" s="63"/>
      <c r="F1" s="63"/>
    </row>
    <row r="2" ht="27" customHeight="1" spans="1:6">
      <c r="A2" s="64" t="s">
        <v>15</v>
      </c>
      <c r="B2" s="64"/>
      <c r="C2" s="64"/>
      <c r="D2" s="64"/>
      <c r="E2" s="64"/>
      <c r="F2" s="64"/>
    </row>
    <row r="3" ht="27" customHeight="1" spans="1:6">
      <c r="A3" s="7" t="str">
        <f>'汇总表 '!A3</f>
        <v>工程名称：2022 年嵊州曹娥江三界段航道养护工程（航道养护）</v>
      </c>
      <c r="B3" s="7"/>
      <c r="C3" s="7"/>
      <c r="D3" s="7"/>
      <c r="E3" s="8" t="str">
        <f>'汇总表 '!D3</f>
        <v>人民币元</v>
      </c>
      <c r="F3" s="8"/>
    </row>
    <row r="4" ht="27" customHeight="1" spans="1:6">
      <c r="A4" s="9" t="s">
        <v>16</v>
      </c>
      <c r="B4" s="10"/>
      <c r="C4" s="10"/>
      <c r="D4" s="10"/>
      <c r="E4" s="10"/>
      <c r="F4" s="11"/>
    </row>
    <row r="5" ht="27" customHeight="1" spans="1:6">
      <c r="A5" s="12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4" t="s">
        <v>22</v>
      </c>
    </row>
    <row r="6" ht="27" customHeight="1" spans="1:6">
      <c r="A6" s="12" t="s">
        <v>23</v>
      </c>
      <c r="B6" s="30" t="s">
        <v>24</v>
      </c>
      <c r="C6" s="13"/>
      <c r="D6" s="13"/>
      <c r="E6" s="65"/>
      <c r="F6" s="52">
        <f>IF(ISERROR(D6*E6),"",ROUNDDOWN(D6*E6,1))</f>
        <v>0</v>
      </c>
    </row>
    <row r="7" ht="27" customHeight="1" spans="1:6">
      <c r="A7" s="12" t="s">
        <v>25</v>
      </c>
      <c r="B7" s="30" t="s">
        <v>26</v>
      </c>
      <c r="C7" s="13" t="s">
        <v>27</v>
      </c>
      <c r="D7" s="13">
        <v>1</v>
      </c>
      <c r="E7" s="65">
        <v>6845</v>
      </c>
      <c r="F7" s="52">
        <f t="shared" ref="F7:F21" si="0">IF(ISERROR(D7*E7),"",ROUNDDOWN(D7*E7,1))</f>
        <v>6845</v>
      </c>
    </row>
    <row r="8" ht="27" customHeight="1" spans="1:6">
      <c r="A8" s="12" t="s">
        <v>28</v>
      </c>
      <c r="B8" s="30" t="s">
        <v>29</v>
      </c>
      <c r="C8" s="13" t="s">
        <v>27</v>
      </c>
      <c r="D8" s="13">
        <v>1</v>
      </c>
      <c r="E8" s="65">
        <v>5000</v>
      </c>
      <c r="F8" s="52">
        <f t="shared" si="0"/>
        <v>5000</v>
      </c>
    </row>
    <row r="9" ht="27" customHeight="1" spans="1:6">
      <c r="A9" s="12">
        <v>102</v>
      </c>
      <c r="B9" s="30" t="s">
        <v>30</v>
      </c>
      <c r="C9" s="13"/>
      <c r="D9" s="13"/>
      <c r="E9" s="65" t="s">
        <v>31</v>
      </c>
      <c r="F9" s="52" t="str">
        <f t="shared" si="0"/>
        <v/>
      </c>
    </row>
    <row r="10" ht="27" customHeight="1" spans="1:6">
      <c r="A10" s="12" t="s">
        <v>32</v>
      </c>
      <c r="B10" s="30" t="s">
        <v>33</v>
      </c>
      <c r="C10" s="13" t="s">
        <v>27</v>
      </c>
      <c r="D10" s="13">
        <v>1</v>
      </c>
      <c r="E10" s="65">
        <v>2000</v>
      </c>
      <c r="F10" s="52">
        <f t="shared" si="0"/>
        <v>2000</v>
      </c>
    </row>
    <row r="11" ht="27" customHeight="1" spans="1:6">
      <c r="A11" s="12" t="s">
        <v>34</v>
      </c>
      <c r="B11" s="30" t="s">
        <v>35</v>
      </c>
      <c r="C11" s="13" t="s">
        <v>27</v>
      </c>
      <c r="D11" s="13">
        <v>1</v>
      </c>
      <c r="E11" s="65">
        <v>13118</v>
      </c>
      <c r="F11" s="52">
        <f t="shared" si="0"/>
        <v>13118</v>
      </c>
    </row>
    <row r="12" ht="27" customHeight="1" spans="1:6">
      <c r="A12" s="12" t="s">
        <v>36</v>
      </c>
      <c r="B12" s="30" t="s">
        <v>37</v>
      </c>
      <c r="C12" s="13" t="s">
        <v>27</v>
      </c>
      <c r="D12" s="13">
        <v>1</v>
      </c>
      <c r="E12" s="65">
        <v>5000</v>
      </c>
      <c r="F12" s="52">
        <f t="shared" si="0"/>
        <v>5000</v>
      </c>
    </row>
    <row r="13" ht="27" customHeight="1" spans="1:6">
      <c r="A13" s="12">
        <v>103</v>
      </c>
      <c r="B13" s="30" t="s">
        <v>38</v>
      </c>
      <c r="C13" s="13"/>
      <c r="D13" s="13"/>
      <c r="E13" s="65" t="s">
        <v>31</v>
      </c>
      <c r="F13" s="52" t="str">
        <f t="shared" si="0"/>
        <v/>
      </c>
    </row>
    <row r="14" ht="30" customHeight="1" spans="1:6">
      <c r="A14" s="12" t="s">
        <v>39</v>
      </c>
      <c r="B14" s="30" t="s">
        <v>40</v>
      </c>
      <c r="C14" s="13"/>
      <c r="D14" s="13"/>
      <c r="E14" s="65" t="s">
        <v>31</v>
      </c>
      <c r="F14" s="52" t="str">
        <f t="shared" si="0"/>
        <v/>
      </c>
    </row>
    <row r="15" ht="24" spans="1:6">
      <c r="A15" s="12" t="s">
        <v>25</v>
      </c>
      <c r="B15" s="30" t="s">
        <v>41</v>
      </c>
      <c r="C15" s="13" t="s">
        <v>27</v>
      </c>
      <c r="D15" s="13">
        <v>1</v>
      </c>
      <c r="E15" s="65">
        <v>2000</v>
      </c>
      <c r="F15" s="52">
        <f t="shared" si="0"/>
        <v>2000</v>
      </c>
    </row>
    <row r="16" ht="27" customHeight="1" spans="1:6">
      <c r="A16" s="12" t="s">
        <v>34</v>
      </c>
      <c r="B16" s="30" t="s">
        <v>42</v>
      </c>
      <c r="C16" s="13" t="s">
        <v>27</v>
      </c>
      <c r="D16" s="13">
        <v>1</v>
      </c>
      <c r="E16" s="65">
        <v>2000</v>
      </c>
      <c r="F16" s="52">
        <f t="shared" si="0"/>
        <v>2000</v>
      </c>
    </row>
    <row r="17" ht="27" customHeight="1" spans="1:6">
      <c r="A17" s="12" t="s">
        <v>43</v>
      </c>
      <c r="B17" s="30" t="s">
        <v>44</v>
      </c>
      <c r="C17" s="13" t="s">
        <v>27</v>
      </c>
      <c r="D17" s="13">
        <v>1</v>
      </c>
      <c r="E17" s="65">
        <v>6060</v>
      </c>
      <c r="F17" s="52">
        <f t="shared" si="0"/>
        <v>6060</v>
      </c>
    </row>
    <row r="18" ht="27" customHeight="1" spans="1:6">
      <c r="A18" s="12" t="s">
        <v>45</v>
      </c>
      <c r="B18" s="30" t="s">
        <v>46</v>
      </c>
      <c r="C18" s="13" t="s">
        <v>27</v>
      </c>
      <c r="D18" s="13">
        <v>1</v>
      </c>
      <c r="E18" s="65">
        <v>1000</v>
      </c>
      <c r="F18" s="52">
        <f t="shared" si="0"/>
        <v>1000</v>
      </c>
    </row>
    <row r="19" ht="27" customHeight="1" spans="1:6">
      <c r="A19" s="12" t="s">
        <v>47</v>
      </c>
      <c r="B19" s="30" t="s">
        <v>48</v>
      </c>
      <c r="C19" s="13" t="s">
        <v>27</v>
      </c>
      <c r="D19" s="13">
        <v>1</v>
      </c>
      <c r="E19" s="65">
        <v>600</v>
      </c>
      <c r="F19" s="52">
        <f t="shared" si="0"/>
        <v>600</v>
      </c>
    </row>
    <row r="20" ht="27" customHeight="1" spans="1:6">
      <c r="A20" s="12">
        <v>104</v>
      </c>
      <c r="B20" s="30" t="s">
        <v>49</v>
      </c>
      <c r="C20" s="13"/>
      <c r="D20" s="13"/>
      <c r="E20" s="65" t="s">
        <v>31</v>
      </c>
      <c r="F20" s="52" t="str">
        <f t="shared" si="0"/>
        <v/>
      </c>
    </row>
    <row r="21" ht="27" customHeight="1" spans="1:8">
      <c r="A21" s="12" t="s">
        <v>50</v>
      </c>
      <c r="B21" s="30" t="s">
        <v>49</v>
      </c>
      <c r="C21" s="13" t="s">
        <v>27</v>
      </c>
      <c r="D21" s="13">
        <v>1</v>
      </c>
      <c r="E21" s="65">
        <v>10000</v>
      </c>
      <c r="F21" s="52">
        <f t="shared" si="0"/>
        <v>10000</v>
      </c>
      <c r="H21" s="66">
        <v>10000</v>
      </c>
    </row>
    <row r="22" ht="27" customHeight="1" spans="1:6">
      <c r="A22" s="33" t="s">
        <v>51</v>
      </c>
      <c r="B22" s="34"/>
      <c r="C22" s="34"/>
      <c r="D22" s="34"/>
      <c r="E22" s="35">
        <f>SUM(F6:F21)</f>
        <v>53623</v>
      </c>
      <c r="F22" s="25" t="s">
        <v>52</v>
      </c>
    </row>
  </sheetData>
  <mergeCells count="6">
    <mergeCell ref="A1:F1"/>
    <mergeCell ref="A2:F2"/>
    <mergeCell ref="A3:D3"/>
    <mergeCell ref="E3:F3"/>
    <mergeCell ref="A4:F4"/>
    <mergeCell ref="A22:D22"/>
  </mergeCells>
  <pageMargins left="0.68" right="0.54" top="0.72" bottom="0.66" header="0.5" footer="0.5"/>
  <pageSetup paperSize="9" orientation="portrait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showZeros="0" view="pageBreakPreview" zoomScale="205" zoomScaleNormal="100" workbookViewId="0">
      <selection activeCell="B5" sqref="B5:B11"/>
    </sheetView>
  </sheetViews>
  <sheetFormatPr defaultColWidth="9" defaultRowHeight="13.5" outlineLevelCol="5"/>
  <cols>
    <col min="1" max="1" width="8.25" style="37" customWidth="1"/>
    <col min="2" max="2" width="36.75" style="38" customWidth="1"/>
    <col min="3" max="3" width="6.75" style="38" customWidth="1"/>
    <col min="4" max="4" width="8.75" style="38" customWidth="1"/>
    <col min="5" max="5" width="10.75" style="38" customWidth="1"/>
    <col min="6" max="6" width="10" style="39" customWidth="1"/>
    <col min="7" max="16384" width="9" style="38"/>
  </cols>
  <sheetData>
    <row r="1" ht="27" customHeight="1" spans="1:6">
      <c r="A1" s="40" t="s">
        <v>15</v>
      </c>
      <c r="B1" s="40"/>
      <c r="C1" s="40"/>
      <c r="D1" s="40"/>
      <c r="E1" s="40"/>
      <c r="F1" s="40"/>
    </row>
    <row r="2" s="36" customFormat="1" ht="24.95" customHeight="1" spans="1:6">
      <c r="A2" s="41" t="str">
        <f>'汇总表 '!A3</f>
        <v>工程名称：2022 年嵊州曹娥江三界段航道养护工程（航道养护）</v>
      </c>
      <c r="B2" s="41"/>
      <c r="C2" s="41"/>
      <c r="D2" s="41"/>
      <c r="E2" s="8" t="str">
        <f>'汇总表 '!D3</f>
        <v>人民币元</v>
      </c>
      <c r="F2" s="8"/>
    </row>
    <row r="3" s="36" customFormat="1" ht="24.95" customHeight="1" spans="1:6">
      <c r="A3" s="42" t="s">
        <v>53</v>
      </c>
      <c r="B3" s="43"/>
      <c r="C3" s="43"/>
      <c r="D3" s="43"/>
      <c r="E3" s="43"/>
      <c r="F3" s="44"/>
    </row>
    <row r="4" s="36" customFormat="1" ht="24.95" customHeight="1" spans="1:6">
      <c r="A4" s="45" t="s">
        <v>17</v>
      </c>
      <c r="B4" s="46" t="s">
        <v>18</v>
      </c>
      <c r="C4" s="46" t="s">
        <v>54</v>
      </c>
      <c r="D4" s="46" t="s">
        <v>20</v>
      </c>
      <c r="E4" s="46" t="s">
        <v>21</v>
      </c>
      <c r="F4" s="47" t="s">
        <v>55</v>
      </c>
    </row>
    <row r="5" s="36" customFormat="1" ht="24.95" customHeight="1" spans="1:6">
      <c r="A5" s="48">
        <v>202</v>
      </c>
      <c r="B5" s="49" t="s">
        <v>56</v>
      </c>
      <c r="C5" s="50"/>
      <c r="D5" s="50"/>
      <c r="E5" s="50"/>
      <c r="F5" s="51"/>
    </row>
    <row r="6" s="36" customFormat="1" ht="24.95" customHeight="1" spans="1:6">
      <c r="A6" s="48" t="s">
        <v>57</v>
      </c>
      <c r="B6" s="49" t="s">
        <v>58</v>
      </c>
      <c r="C6" s="50"/>
      <c r="D6" s="50"/>
      <c r="E6" s="50"/>
      <c r="F6" s="52">
        <f t="shared" ref="F6:F10" si="0">IF(ISERROR(D6*E6),"",ROUNDDOWN(D6*E6,1))</f>
        <v>0</v>
      </c>
    </row>
    <row r="7" s="36" customFormat="1" ht="24.95" customHeight="1" spans="1:6">
      <c r="A7" s="48" t="s">
        <v>25</v>
      </c>
      <c r="B7" s="49" t="s">
        <v>59</v>
      </c>
      <c r="C7" s="50" t="s">
        <v>60</v>
      </c>
      <c r="D7" s="50">
        <v>74.04</v>
      </c>
      <c r="E7" s="50">
        <v>2601.22</v>
      </c>
      <c r="F7" s="52">
        <f t="shared" si="0"/>
        <v>192594</v>
      </c>
    </row>
    <row r="8" s="36" customFormat="1" ht="24.95" customHeight="1" spans="1:6">
      <c r="A8" s="48">
        <v>203</v>
      </c>
      <c r="B8" s="49" t="s">
        <v>61</v>
      </c>
      <c r="C8" s="50"/>
      <c r="D8" s="50"/>
      <c r="E8" s="50" t="s">
        <v>31</v>
      </c>
      <c r="F8" s="52" t="str">
        <f t="shared" si="0"/>
        <v/>
      </c>
    </row>
    <row r="9" s="36" customFormat="1" ht="24.95" customHeight="1" spans="1:6">
      <c r="A9" s="48" t="s">
        <v>62</v>
      </c>
      <c r="B9" s="49" t="s">
        <v>63</v>
      </c>
      <c r="C9" s="50" t="s">
        <v>60</v>
      </c>
      <c r="D9" s="50">
        <f>30.27</f>
        <v>30.27</v>
      </c>
      <c r="E9" s="50">
        <v>83.35</v>
      </c>
      <c r="F9" s="52">
        <f t="shared" si="0"/>
        <v>2523</v>
      </c>
    </row>
    <row r="10" s="36" customFormat="1" ht="24.95" customHeight="1" spans="1:6">
      <c r="A10" s="48">
        <v>204</v>
      </c>
      <c r="B10" s="49" t="s">
        <v>64</v>
      </c>
      <c r="C10" s="50" t="s">
        <v>31</v>
      </c>
      <c r="D10" s="53"/>
      <c r="E10" s="54" t="s">
        <v>31</v>
      </c>
      <c r="F10" s="52" t="str">
        <f t="shared" si="0"/>
        <v/>
      </c>
    </row>
    <row r="11" s="36" customFormat="1" ht="24.95" customHeight="1" spans="1:6">
      <c r="A11" s="48" t="s">
        <v>65</v>
      </c>
      <c r="B11" s="49" t="s">
        <v>66</v>
      </c>
      <c r="C11" s="50" t="s">
        <v>60</v>
      </c>
      <c r="D11" s="53">
        <f>22.3+31.86</f>
        <v>54.2</v>
      </c>
      <c r="E11" s="54">
        <v>38.71</v>
      </c>
      <c r="F11" s="52">
        <f t="shared" ref="F11" si="1">IF(ISERROR(D11*E11),"",ROUNDDOWN(D11*E11,1))</f>
        <v>2098</v>
      </c>
    </row>
    <row r="12" s="36" customFormat="1" ht="24.95" customHeight="1" spans="1:6">
      <c r="A12" s="48"/>
      <c r="B12" s="49"/>
      <c r="C12" s="50"/>
      <c r="D12" s="53"/>
      <c r="E12" s="54"/>
      <c r="F12" s="52"/>
    </row>
    <row r="13" s="36" customFormat="1" ht="24.95" customHeight="1" spans="1:6">
      <c r="A13" s="55" t="s">
        <v>67</v>
      </c>
      <c r="B13" s="56"/>
      <c r="C13" s="56"/>
      <c r="D13" s="56"/>
      <c r="E13" s="57">
        <f>SUM(F5:F12)</f>
        <v>197215</v>
      </c>
      <c r="F13" s="58" t="s">
        <v>52</v>
      </c>
    </row>
    <row r="14" s="36" customFormat="1" ht="12" spans="1:6">
      <c r="A14" s="59"/>
      <c r="F14" s="60"/>
    </row>
    <row r="15" s="36" customFormat="1" ht="12" spans="1:6">
      <c r="A15" s="59"/>
      <c r="F15" s="60"/>
    </row>
    <row r="16" s="36" customFormat="1" ht="12" spans="1:6">
      <c r="A16" s="59"/>
      <c r="F16" s="60"/>
    </row>
    <row r="17" s="36" customFormat="1" ht="12" spans="1:6">
      <c r="A17" s="59"/>
      <c r="F17" s="60"/>
    </row>
    <row r="18" s="36" customFormat="1" ht="12" spans="1:6">
      <c r="A18" s="59"/>
      <c r="F18" s="60"/>
    </row>
    <row r="19" s="36" customFormat="1" ht="12" spans="1:6">
      <c r="A19" s="59"/>
      <c r="F19" s="60"/>
    </row>
    <row r="20" s="36" customFormat="1" ht="12" spans="1:6">
      <c r="A20" s="59"/>
      <c r="F20" s="60"/>
    </row>
    <row r="21" s="36" customFormat="1" ht="12" spans="1:6">
      <c r="A21" s="59"/>
      <c r="F21" s="60"/>
    </row>
    <row r="22" s="36" customFormat="1" ht="12" spans="1:6">
      <c r="A22" s="59"/>
      <c r="F22" s="60"/>
    </row>
    <row r="23" s="36" customFormat="1" ht="12" spans="1:6">
      <c r="A23" s="59"/>
      <c r="F23" s="60"/>
    </row>
    <row r="24" s="36" customFormat="1" ht="12" spans="1:6">
      <c r="A24" s="59"/>
      <c r="F24" s="60"/>
    </row>
    <row r="25" s="36" customFormat="1" ht="12" spans="1:6">
      <c r="A25" s="59"/>
      <c r="F25" s="60"/>
    </row>
    <row r="26" s="36" customFormat="1" ht="12" spans="1:6">
      <c r="A26" s="59"/>
      <c r="F26" s="60"/>
    </row>
    <row r="27" s="36" customFormat="1" ht="12" spans="1:6">
      <c r="A27" s="59"/>
      <c r="F27" s="60"/>
    </row>
    <row r="28" s="36" customFormat="1" ht="12" spans="1:6">
      <c r="A28" s="59"/>
      <c r="F28" s="60"/>
    </row>
    <row r="29" s="36" customFormat="1" ht="12" spans="1:6">
      <c r="A29" s="59"/>
      <c r="F29" s="60"/>
    </row>
    <row r="30" s="36" customFormat="1" ht="12" spans="1:6">
      <c r="A30" s="59"/>
      <c r="F30" s="60"/>
    </row>
    <row r="31" s="36" customFormat="1" ht="12" spans="1:6">
      <c r="A31" s="59"/>
      <c r="F31" s="60"/>
    </row>
    <row r="32" s="36" customFormat="1" ht="12" spans="1:6">
      <c r="A32" s="59"/>
      <c r="F32" s="60"/>
    </row>
    <row r="33" s="36" customFormat="1" ht="12" spans="1:6">
      <c r="A33" s="59"/>
      <c r="F33" s="60"/>
    </row>
    <row r="34" s="36" customFormat="1" ht="12" spans="1:6">
      <c r="A34" s="59"/>
      <c r="F34" s="60"/>
    </row>
    <row r="35" s="36" customFormat="1" ht="12" spans="1:6">
      <c r="A35" s="59"/>
      <c r="F35" s="60"/>
    </row>
    <row r="36" s="36" customFormat="1" ht="12" spans="1:6">
      <c r="A36" s="59"/>
      <c r="F36" s="60"/>
    </row>
    <row r="37" s="36" customFormat="1" ht="12" spans="1:6">
      <c r="A37" s="59"/>
      <c r="F37" s="60"/>
    </row>
    <row r="38" s="36" customFormat="1" ht="12" spans="1:6">
      <c r="A38" s="59"/>
      <c r="F38" s="60"/>
    </row>
    <row r="39" s="36" customFormat="1" ht="12" spans="1:6">
      <c r="A39" s="59"/>
      <c r="F39" s="60"/>
    </row>
    <row r="40" s="36" customFormat="1" ht="12" spans="1:6">
      <c r="A40" s="59"/>
      <c r="F40" s="60"/>
    </row>
    <row r="41" s="36" customFormat="1" ht="12" spans="1:6">
      <c r="A41" s="59"/>
      <c r="F41" s="60"/>
    </row>
    <row r="42" s="36" customFormat="1" ht="12" spans="1:6">
      <c r="A42" s="59"/>
      <c r="F42" s="60"/>
    </row>
    <row r="43" s="36" customFormat="1" ht="12" spans="1:6">
      <c r="A43" s="59"/>
      <c r="F43" s="60"/>
    </row>
    <row r="44" s="36" customFormat="1" ht="12" spans="1:6">
      <c r="A44" s="59"/>
      <c r="F44" s="60"/>
    </row>
    <row r="45" s="36" customFormat="1" ht="12" spans="1:6">
      <c r="A45" s="59"/>
      <c r="F45" s="60"/>
    </row>
    <row r="46" s="36" customFormat="1" ht="12" spans="1:6">
      <c r="A46" s="59"/>
      <c r="F46" s="60"/>
    </row>
    <row r="47" s="36" customFormat="1" ht="12" spans="1:6">
      <c r="A47" s="59"/>
      <c r="F47" s="60"/>
    </row>
    <row r="48" s="36" customFormat="1" ht="12" spans="1:6">
      <c r="A48" s="59"/>
      <c r="F48" s="60"/>
    </row>
    <row r="49" s="36" customFormat="1" ht="12" spans="1:6">
      <c r="A49" s="59"/>
      <c r="F49" s="60"/>
    </row>
    <row r="50" s="36" customFormat="1" ht="12" spans="1:6">
      <c r="A50" s="59"/>
      <c r="F50" s="60"/>
    </row>
    <row r="51" s="36" customFormat="1" ht="12" spans="1:6">
      <c r="A51" s="59"/>
      <c r="F51" s="60"/>
    </row>
    <row r="52" s="36" customFormat="1" ht="12" spans="1:6">
      <c r="A52" s="59"/>
      <c r="F52" s="60"/>
    </row>
    <row r="53" s="36" customFormat="1" ht="12" spans="1:6">
      <c r="A53" s="59"/>
      <c r="F53" s="60"/>
    </row>
    <row r="54" s="36" customFormat="1" ht="12" spans="1:6">
      <c r="A54" s="59"/>
      <c r="F54" s="60"/>
    </row>
    <row r="55" s="36" customFormat="1" ht="12" spans="1:6">
      <c r="A55" s="59"/>
      <c r="F55" s="60"/>
    </row>
    <row r="56" s="36" customFormat="1" ht="12" spans="1:6">
      <c r="A56" s="59"/>
      <c r="F56" s="60"/>
    </row>
    <row r="57" s="36" customFormat="1" ht="12" spans="1:6">
      <c r="A57" s="59"/>
      <c r="F57" s="60"/>
    </row>
    <row r="58" s="36" customFormat="1" ht="12" spans="1:6">
      <c r="A58" s="59"/>
      <c r="F58" s="60"/>
    </row>
    <row r="59" s="36" customFormat="1" ht="12" spans="1:6">
      <c r="A59" s="59"/>
      <c r="F59" s="60"/>
    </row>
    <row r="60" s="36" customFormat="1" ht="12" spans="1:6">
      <c r="A60" s="59"/>
      <c r="F60" s="60"/>
    </row>
    <row r="61" s="36" customFormat="1" ht="12" spans="1:6">
      <c r="A61" s="59"/>
      <c r="F61" s="60"/>
    </row>
    <row r="62" s="36" customFormat="1" ht="12" spans="1:6">
      <c r="A62" s="59"/>
      <c r="F62" s="60"/>
    </row>
    <row r="63" s="36" customFormat="1" ht="12" spans="1:6">
      <c r="A63" s="59"/>
      <c r="F63" s="60"/>
    </row>
    <row r="64" s="36" customFormat="1" ht="12" spans="1:6">
      <c r="A64" s="59"/>
      <c r="F64" s="60"/>
    </row>
    <row r="65" s="36" customFormat="1" ht="12" spans="1:6">
      <c r="A65" s="59"/>
      <c r="F65" s="60"/>
    </row>
    <row r="66" s="36" customFormat="1" ht="12" spans="1:6">
      <c r="A66" s="59"/>
      <c r="F66" s="60"/>
    </row>
    <row r="67" s="36" customFormat="1" ht="12" spans="1:6">
      <c r="A67" s="59"/>
      <c r="F67" s="60"/>
    </row>
    <row r="68" s="36" customFormat="1" ht="12" spans="1:6">
      <c r="A68" s="59"/>
      <c r="F68" s="60"/>
    </row>
    <row r="69" s="36" customFormat="1" ht="12" spans="1:6">
      <c r="A69" s="59"/>
      <c r="F69" s="60"/>
    </row>
    <row r="70" s="36" customFormat="1" ht="12" spans="1:6">
      <c r="A70" s="59"/>
      <c r="F70" s="60"/>
    </row>
    <row r="71" s="36" customFormat="1" ht="12" spans="1:6">
      <c r="A71" s="59"/>
      <c r="F71" s="60"/>
    </row>
    <row r="72" s="36" customFormat="1" ht="12" spans="1:6">
      <c r="A72" s="59"/>
      <c r="F72" s="60"/>
    </row>
    <row r="73" s="36" customFormat="1" ht="12" spans="1:6">
      <c r="A73" s="59"/>
      <c r="F73" s="60"/>
    </row>
    <row r="74" s="36" customFormat="1" ht="12" spans="1:6">
      <c r="A74" s="59"/>
      <c r="F74" s="60"/>
    </row>
    <row r="75" s="36" customFormat="1" ht="12" spans="1:6">
      <c r="A75" s="59"/>
      <c r="F75" s="60"/>
    </row>
    <row r="76" s="36" customFormat="1" ht="12" spans="1:6">
      <c r="A76" s="59"/>
      <c r="F76" s="60"/>
    </row>
    <row r="77" s="36" customFormat="1" ht="12" spans="1:6">
      <c r="A77" s="59"/>
      <c r="F77" s="60"/>
    </row>
    <row r="78" s="36" customFormat="1" ht="12" spans="1:6">
      <c r="A78" s="59"/>
      <c r="F78" s="60"/>
    </row>
    <row r="79" s="36" customFormat="1" ht="12" spans="1:6">
      <c r="A79" s="59"/>
      <c r="F79" s="60"/>
    </row>
    <row r="80" s="36" customFormat="1" ht="12" spans="1:6">
      <c r="A80" s="59"/>
      <c r="F80" s="60"/>
    </row>
    <row r="81" s="36" customFormat="1" ht="12" spans="1:6">
      <c r="A81" s="59"/>
      <c r="F81" s="60"/>
    </row>
    <row r="82" s="36" customFormat="1" ht="12" spans="1:6">
      <c r="A82" s="59"/>
      <c r="F82" s="60"/>
    </row>
    <row r="83" s="36" customFormat="1" ht="12" spans="1:6">
      <c r="A83" s="59"/>
      <c r="F83" s="60"/>
    </row>
    <row r="84" s="36" customFormat="1" ht="12" spans="1:6">
      <c r="A84" s="59"/>
      <c r="F84" s="60"/>
    </row>
    <row r="85" s="36" customFormat="1" ht="12" spans="1:6">
      <c r="A85" s="59"/>
      <c r="F85" s="60"/>
    </row>
    <row r="86" s="36" customFormat="1" ht="12" spans="1:6">
      <c r="A86" s="59"/>
      <c r="F86" s="60"/>
    </row>
    <row r="87" s="36" customFormat="1" ht="12" spans="1:6">
      <c r="A87" s="59"/>
      <c r="F87" s="60"/>
    </row>
    <row r="88" s="36" customFormat="1" ht="12" spans="1:6">
      <c r="A88" s="59"/>
      <c r="F88" s="60"/>
    </row>
    <row r="89" s="36" customFormat="1" ht="12" spans="1:6">
      <c r="A89" s="59"/>
      <c r="F89" s="60"/>
    </row>
    <row r="90" s="36" customFormat="1" ht="12" spans="1:6">
      <c r="A90" s="59"/>
      <c r="F90" s="60"/>
    </row>
    <row r="91" s="36" customFormat="1" ht="12" spans="1:6">
      <c r="A91" s="59"/>
      <c r="F91" s="60"/>
    </row>
    <row r="92" s="36" customFormat="1" ht="12" spans="1:6">
      <c r="A92" s="59"/>
      <c r="F92" s="60"/>
    </row>
    <row r="93" s="36" customFormat="1" ht="12" spans="1:6">
      <c r="A93" s="59"/>
      <c r="F93" s="60"/>
    </row>
    <row r="94" s="36" customFormat="1" ht="12" spans="1:6">
      <c r="A94" s="59"/>
      <c r="F94" s="60"/>
    </row>
    <row r="95" s="36" customFormat="1" ht="12" spans="1:6">
      <c r="A95" s="59"/>
      <c r="F95" s="60"/>
    </row>
    <row r="96" s="36" customFormat="1" ht="12" spans="1:6">
      <c r="A96" s="59"/>
      <c r="F96" s="60"/>
    </row>
    <row r="97" s="36" customFormat="1" ht="12" spans="1:6">
      <c r="A97" s="59"/>
      <c r="F97" s="60"/>
    </row>
    <row r="98" s="36" customFormat="1" ht="12" spans="1:6">
      <c r="A98" s="59"/>
      <c r="F98" s="60"/>
    </row>
    <row r="99" s="36" customFormat="1" ht="12" spans="1:6">
      <c r="A99" s="59"/>
      <c r="F99" s="60"/>
    </row>
    <row r="100" s="36" customFormat="1" ht="12" spans="1:6">
      <c r="A100" s="59"/>
      <c r="F100" s="60"/>
    </row>
    <row r="101" s="36" customFormat="1" ht="12" spans="1:6">
      <c r="A101" s="59"/>
      <c r="F101" s="60"/>
    </row>
    <row r="102" s="36" customFormat="1" ht="12" spans="1:6">
      <c r="A102" s="59"/>
      <c r="F102" s="60"/>
    </row>
    <row r="103" s="36" customFormat="1" ht="12" spans="1:6">
      <c r="A103" s="59"/>
      <c r="F103" s="60"/>
    </row>
    <row r="104" s="36" customFormat="1" ht="12" spans="1:6">
      <c r="A104" s="59"/>
      <c r="F104" s="60"/>
    </row>
    <row r="105" s="36" customFormat="1" ht="12" spans="1:6">
      <c r="A105" s="59"/>
      <c r="F105" s="60"/>
    </row>
    <row r="106" s="36" customFormat="1" ht="12" spans="1:6">
      <c r="A106" s="59"/>
      <c r="F106" s="60"/>
    </row>
    <row r="107" s="36" customFormat="1" ht="12" spans="1:6">
      <c r="A107" s="59"/>
      <c r="F107" s="60"/>
    </row>
    <row r="108" s="36" customFormat="1" ht="12" spans="1:6">
      <c r="A108" s="59"/>
      <c r="F108" s="60"/>
    </row>
    <row r="109" s="36" customFormat="1" ht="12" spans="1:6">
      <c r="A109" s="59"/>
      <c r="F109" s="60"/>
    </row>
    <row r="110" s="36" customFormat="1" ht="12" spans="1:6">
      <c r="A110" s="59"/>
      <c r="F110" s="60"/>
    </row>
    <row r="111" s="36" customFormat="1" ht="12" spans="1:6">
      <c r="A111" s="59"/>
      <c r="F111" s="60"/>
    </row>
    <row r="112" s="36" customFormat="1" ht="12" spans="1:6">
      <c r="A112" s="59"/>
      <c r="F112" s="60"/>
    </row>
    <row r="113" s="36" customFormat="1" ht="12" spans="1:6">
      <c r="A113" s="59"/>
      <c r="F113" s="60"/>
    </row>
    <row r="114" s="36" customFormat="1" ht="12" spans="1:6">
      <c r="A114" s="59"/>
      <c r="F114" s="60"/>
    </row>
    <row r="115" s="36" customFormat="1" ht="12" spans="1:6">
      <c r="A115" s="59"/>
      <c r="F115" s="60"/>
    </row>
    <row r="116" s="36" customFormat="1" ht="12" spans="1:6">
      <c r="A116" s="59"/>
      <c r="F116" s="60"/>
    </row>
    <row r="117" s="36" customFormat="1" ht="12" spans="1:6">
      <c r="A117" s="59"/>
      <c r="F117" s="60"/>
    </row>
    <row r="118" s="36" customFormat="1" ht="12" spans="1:6">
      <c r="A118" s="59"/>
      <c r="F118" s="60"/>
    </row>
    <row r="119" s="36" customFormat="1" ht="12" spans="1:6">
      <c r="A119" s="59"/>
      <c r="F119" s="60"/>
    </row>
    <row r="120" s="36" customFormat="1" ht="12" spans="1:6">
      <c r="A120" s="59"/>
      <c r="F120" s="60"/>
    </row>
    <row r="121" s="36" customFormat="1" ht="12" spans="1:6">
      <c r="A121" s="59"/>
      <c r="F121" s="60"/>
    </row>
    <row r="122" s="36" customFormat="1" ht="12" spans="1:6">
      <c r="A122" s="59"/>
      <c r="F122" s="60"/>
    </row>
    <row r="123" s="36" customFormat="1" ht="12" spans="1:6">
      <c r="A123" s="59"/>
      <c r="F123" s="60"/>
    </row>
    <row r="124" s="36" customFormat="1" ht="12" spans="1:6">
      <c r="A124" s="59"/>
      <c r="F124" s="60"/>
    </row>
    <row r="125" s="36" customFormat="1" ht="12" spans="1:6">
      <c r="A125" s="59"/>
      <c r="F125" s="60"/>
    </row>
    <row r="126" s="36" customFormat="1" ht="12" spans="1:6">
      <c r="A126" s="59"/>
      <c r="F126" s="60"/>
    </row>
    <row r="127" s="36" customFormat="1" ht="12" spans="1:6">
      <c r="A127" s="59"/>
      <c r="F127" s="60"/>
    </row>
    <row r="128" s="36" customFormat="1" ht="12" spans="1:6">
      <c r="A128" s="59"/>
      <c r="F128" s="60"/>
    </row>
    <row r="129" spans="1:6">
      <c r="A129" s="59"/>
      <c r="B129" s="36"/>
      <c r="C129" s="36"/>
      <c r="D129" s="36"/>
      <c r="E129" s="36"/>
      <c r="F129" s="60"/>
    </row>
    <row r="130" spans="1:6">
      <c r="A130" s="59"/>
      <c r="B130" s="36"/>
      <c r="C130" s="36"/>
      <c r="D130" s="36"/>
      <c r="E130" s="36"/>
      <c r="F130" s="60"/>
    </row>
  </sheetData>
  <mergeCells count="5">
    <mergeCell ref="A1:F1"/>
    <mergeCell ref="A2:D2"/>
    <mergeCell ref="E2:F2"/>
    <mergeCell ref="A3:F3"/>
    <mergeCell ref="A13:D13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showZeros="0" view="pageBreakPreview" zoomScale="145" zoomScaleNormal="100" workbookViewId="0">
      <pane xSplit="6" ySplit="4" topLeftCell="G5" activePane="bottomRight" state="frozenSplit"/>
      <selection/>
      <selection pane="topRight"/>
      <selection pane="bottomLeft"/>
      <selection pane="bottomRight" activeCell="B5" sqref="B5:B9"/>
    </sheetView>
  </sheetViews>
  <sheetFormatPr defaultColWidth="9" defaultRowHeight="24" customHeight="1"/>
  <cols>
    <col min="1" max="1" width="8.625" style="26" customWidth="1"/>
    <col min="2" max="2" width="35" style="5" customWidth="1"/>
    <col min="3" max="3" width="8.5" style="5" customWidth="1"/>
    <col min="4" max="4" width="9.125" style="5" customWidth="1"/>
    <col min="5" max="5" width="11.25" style="5" customWidth="1"/>
    <col min="6" max="6" width="9.125" style="5" customWidth="1"/>
    <col min="7" max="16384" width="9" style="5"/>
  </cols>
  <sheetData>
    <row r="1" ht="29.1" customHeight="1" spans="1:6">
      <c r="A1" s="6" t="s">
        <v>15</v>
      </c>
      <c r="B1" s="6"/>
      <c r="C1" s="6"/>
      <c r="D1" s="6"/>
      <c r="E1" s="6"/>
      <c r="F1" s="6"/>
    </row>
    <row r="2" ht="29.1" customHeight="1" spans="1:6">
      <c r="A2" s="7" t="str">
        <f>'汇总表 '!A3</f>
        <v>工程名称：2022 年嵊州曹娥江三界段航道养护工程（航道养护）</v>
      </c>
      <c r="B2" s="7"/>
      <c r="C2" s="7"/>
      <c r="D2" s="7"/>
      <c r="E2" s="8" t="str">
        <f>'汇总表 '!D3</f>
        <v>人民币元</v>
      </c>
      <c r="F2" s="8"/>
    </row>
    <row r="3" ht="29.1" customHeight="1" spans="1:6">
      <c r="A3" s="27" t="s">
        <v>68</v>
      </c>
      <c r="B3" s="28"/>
      <c r="C3" s="28"/>
      <c r="D3" s="28"/>
      <c r="E3" s="28"/>
      <c r="F3" s="29"/>
    </row>
    <row r="4" ht="29.1" customHeight="1" spans="1:6">
      <c r="A4" s="12" t="s">
        <v>17</v>
      </c>
      <c r="B4" s="13" t="s">
        <v>18</v>
      </c>
      <c r="C4" s="13" t="s">
        <v>19</v>
      </c>
      <c r="D4" s="13" t="s">
        <v>20</v>
      </c>
      <c r="E4" s="13" t="s">
        <v>21</v>
      </c>
      <c r="F4" s="14" t="s">
        <v>22</v>
      </c>
    </row>
    <row r="5" ht="29.1" customHeight="1" spans="1:6">
      <c r="A5" s="12">
        <v>403</v>
      </c>
      <c r="B5" s="30" t="s">
        <v>69</v>
      </c>
      <c r="C5" s="13"/>
      <c r="D5" s="13"/>
      <c r="E5" s="30"/>
      <c r="F5" s="18">
        <f t="shared" ref="F5:F13" si="0">IF(ISERROR(D5*E5),"",ROUNDDOWN(D5*E5,1))</f>
        <v>0</v>
      </c>
    </row>
    <row r="6" ht="29.1" customHeight="1" spans="1:6">
      <c r="A6" s="12" t="s">
        <v>70</v>
      </c>
      <c r="B6" s="30" t="s">
        <v>71</v>
      </c>
      <c r="C6" s="13" t="s">
        <v>60</v>
      </c>
      <c r="D6" s="13">
        <v>197.53</v>
      </c>
      <c r="E6" s="31">
        <v>739.88</v>
      </c>
      <c r="F6" s="18">
        <f t="shared" si="0"/>
        <v>146148</v>
      </c>
    </row>
    <row r="7" ht="29.1" customHeight="1" spans="1:6">
      <c r="A7" s="12" t="s">
        <v>72</v>
      </c>
      <c r="B7" s="30" t="s">
        <v>73</v>
      </c>
      <c r="C7" s="13" t="s">
        <v>74</v>
      </c>
      <c r="D7" s="13">
        <v>19.23</v>
      </c>
      <c r="E7" s="31">
        <v>8417.92</v>
      </c>
      <c r="F7" s="18">
        <f t="shared" si="0"/>
        <v>161877</v>
      </c>
    </row>
    <row r="8" ht="29.1" customHeight="1" spans="1:6">
      <c r="A8" s="12"/>
      <c r="B8" s="30"/>
      <c r="C8" s="13"/>
      <c r="D8" s="13"/>
      <c r="E8" s="31"/>
      <c r="F8" s="18">
        <f t="shared" si="0"/>
        <v>0</v>
      </c>
    </row>
    <row r="9" ht="29.1" customHeight="1" spans="1:6">
      <c r="A9" s="12"/>
      <c r="B9" s="30"/>
      <c r="C9" s="13"/>
      <c r="D9" s="13"/>
      <c r="E9" s="31"/>
      <c r="F9" s="18">
        <f t="shared" si="0"/>
        <v>0</v>
      </c>
    </row>
    <row r="10" ht="29.1" customHeight="1" spans="1:6">
      <c r="A10" s="12"/>
      <c r="B10" s="30"/>
      <c r="C10" s="13"/>
      <c r="D10" s="13"/>
      <c r="E10" s="31"/>
      <c r="F10" s="18">
        <f t="shared" si="0"/>
        <v>0</v>
      </c>
    </row>
    <row r="11" ht="29.1" customHeight="1" spans="1:11">
      <c r="A11" s="12"/>
      <c r="B11" s="30"/>
      <c r="C11" s="13"/>
      <c r="D11" s="13"/>
      <c r="E11" s="31"/>
      <c r="F11" s="18">
        <f t="shared" si="0"/>
        <v>0</v>
      </c>
      <c r="H11" s="32"/>
      <c r="I11" s="32"/>
      <c r="J11" s="32"/>
      <c r="K11" s="32"/>
    </row>
    <row r="12" ht="29.1" customHeight="1" spans="1:11">
      <c r="A12" s="12"/>
      <c r="B12" s="30"/>
      <c r="C12" s="13"/>
      <c r="D12" s="13"/>
      <c r="E12" s="31"/>
      <c r="F12" s="18"/>
      <c r="H12" s="32"/>
      <c r="I12" s="32"/>
      <c r="J12" s="32"/>
      <c r="K12" s="32"/>
    </row>
    <row r="13" ht="29.1" customHeight="1" spans="1:6">
      <c r="A13" s="12"/>
      <c r="B13" s="30"/>
      <c r="C13" s="13"/>
      <c r="D13" s="13"/>
      <c r="E13" s="17"/>
      <c r="F13" s="18">
        <f t="shared" si="0"/>
        <v>0</v>
      </c>
    </row>
    <row r="14" ht="29.1" customHeight="1" spans="1:6">
      <c r="A14" s="33" t="s">
        <v>75</v>
      </c>
      <c r="B14" s="34"/>
      <c r="C14" s="34"/>
      <c r="D14" s="34"/>
      <c r="E14" s="35">
        <f>SUM(F5:F13)</f>
        <v>308025</v>
      </c>
      <c r="F14" s="25" t="s">
        <v>52</v>
      </c>
    </row>
  </sheetData>
  <mergeCells count="5">
    <mergeCell ref="A1:F1"/>
    <mergeCell ref="A2:D2"/>
    <mergeCell ref="E2:F2"/>
    <mergeCell ref="A3:F3"/>
    <mergeCell ref="A14:D14"/>
  </mergeCells>
  <pageMargins left="0.68" right="0.75" top="1" bottom="1" header="0.5" footer="0.5"/>
  <pageSetup paperSize="9" orientation="portrait" verticalDpi="12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showZeros="0" view="pageBreakPreview" zoomScale="160" zoomScaleNormal="100" workbookViewId="0">
      <pane xSplit="6" ySplit="4" topLeftCell="G7" activePane="bottomRight" state="frozenSplit"/>
      <selection/>
      <selection pane="topRight"/>
      <selection pane="bottomLeft"/>
      <selection pane="bottomRight" activeCell="B5" sqref="B5:B13"/>
    </sheetView>
  </sheetViews>
  <sheetFormatPr defaultColWidth="9" defaultRowHeight="26.1" customHeight="1" outlineLevelCol="5"/>
  <cols>
    <col min="1" max="1" width="8.625" style="4" customWidth="1"/>
    <col min="2" max="2" width="37.75" style="5" customWidth="1"/>
    <col min="3" max="3" width="8.625" style="5" customWidth="1"/>
    <col min="4" max="4" width="9.125" style="5" customWidth="1"/>
    <col min="5" max="5" width="10.875" style="5" customWidth="1"/>
    <col min="6" max="6" width="9.125" style="5" customWidth="1"/>
    <col min="7" max="16384" width="9" style="5"/>
  </cols>
  <sheetData>
    <row r="1" ht="29.1" customHeight="1" spans="1:6">
      <c r="A1" s="6" t="s">
        <v>15</v>
      </c>
      <c r="B1" s="6"/>
      <c r="C1" s="6"/>
      <c r="D1" s="6"/>
      <c r="E1" s="6"/>
      <c r="F1" s="6"/>
    </row>
    <row r="2" ht="29.1" customHeight="1" spans="1:6">
      <c r="A2" s="7" t="str">
        <f>'汇总表 '!A3</f>
        <v>工程名称：2022 年嵊州曹娥江三界段航道养护工程（航道养护）</v>
      </c>
      <c r="B2" s="7"/>
      <c r="C2" s="7"/>
      <c r="D2" s="7"/>
      <c r="E2" s="8" t="str">
        <f>'汇总表 '!D3</f>
        <v>人民币元</v>
      </c>
      <c r="F2" s="8"/>
    </row>
    <row r="3" ht="29.1" customHeight="1" spans="1:6">
      <c r="A3" s="9" t="s">
        <v>76</v>
      </c>
      <c r="B3" s="10"/>
      <c r="C3" s="10"/>
      <c r="D3" s="10"/>
      <c r="E3" s="10"/>
      <c r="F3" s="11"/>
    </row>
    <row r="4" ht="29.1" customHeight="1" spans="1:6">
      <c r="A4" s="12" t="s">
        <v>17</v>
      </c>
      <c r="B4" s="13" t="s">
        <v>18</v>
      </c>
      <c r="C4" s="13" t="s">
        <v>19</v>
      </c>
      <c r="D4" s="13" t="s">
        <v>20</v>
      </c>
      <c r="E4" s="13" t="s">
        <v>21</v>
      </c>
      <c r="F4" s="14" t="s">
        <v>22</v>
      </c>
    </row>
    <row r="5" ht="29.1" customHeight="1" spans="1:6">
      <c r="A5" s="15">
        <v>620</v>
      </c>
      <c r="B5" s="16" t="s">
        <v>77</v>
      </c>
      <c r="C5" s="13"/>
      <c r="D5" s="13"/>
      <c r="E5" s="17"/>
      <c r="F5" s="18">
        <f t="shared" ref="F5:F18" si="0">IF(ISERROR(D5*E5),"",ROUNDDOWN(D5*E5,1))</f>
        <v>0</v>
      </c>
    </row>
    <row r="6" ht="29.1" customHeight="1" spans="1:6">
      <c r="A6" s="15" t="s">
        <v>78</v>
      </c>
      <c r="B6" s="16" t="s">
        <v>79</v>
      </c>
      <c r="C6" s="19"/>
      <c r="D6" s="13"/>
      <c r="E6" s="17"/>
      <c r="F6" s="18">
        <f t="shared" si="0"/>
        <v>0</v>
      </c>
    </row>
    <row r="7" ht="29.1" customHeight="1" spans="1:6">
      <c r="A7" s="15" t="s">
        <v>25</v>
      </c>
      <c r="B7" s="16" t="s">
        <v>80</v>
      </c>
      <c r="C7" s="19" t="s">
        <v>81</v>
      </c>
      <c r="D7" s="13">
        <v>4</v>
      </c>
      <c r="E7" s="17">
        <v>1546.18</v>
      </c>
      <c r="F7" s="18">
        <f t="shared" si="0"/>
        <v>6185</v>
      </c>
    </row>
    <row r="8" ht="29.1" customHeight="1" spans="1:6">
      <c r="A8" s="15" t="s">
        <v>28</v>
      </c>
      <c r="B8" s="16" t="s">
        <v>82</v>
      </c>
      <c r="C8" s="19" t="s">
        <v>81</v>
      </c>
      <c r="D8" s="13">
        <v>2</v>
      </c>
      <c r="E8" s="17">
        <v>15422.49</v>
      </c>
      <c r="F8" s="18">
        <f t="shared" si="0"/>
        <v>30845</v>
      </c>
    </row>
    <row r="9" ht="29.1" customHeight="1" spans="1:6">
      <c r="A9" s="15" t="s">
        <v>83</v>
      </c>
      <c r="B9" s="16" t="s">
        <v>84</v>
      </c>
      <c r="C9" s="19" t="s">
        <v>81</v>
      </c>
      <c r="D9" s="13">
        <v>1</v>
      </c>
      <c r="E9" s="17">
        <v>15450.57</v>
      </c>
      <c r="F9" s="18">
        <f t="shared" si="0"/>
        <v>15451</v>
      </c>
    </row>
    <row r="10" ht="29.1" customHeight="1" spans="1:6">
      <c r="A10" s="15" t="s">
        <v>85</v>
      </c>
      <c r="B10" s="16" t="s">
        <v>86</v>
      </c>
      <c r="C10" s="19" t="s">
        <v>81</v>
      </c>
      <c r="D10" s="13">
        <v>1</v>
      </c>
      <c r="E10" s="17">
        <v>7736.77</v>
      </c>
      <c r="F10" s="18">
        <f t="shared" si="0"/>
        <v>7737</v>
      </c>
    </row>
    <row r="11" ht="29.1" customHeight="1" spans="1:6">
      <c r="A11" s="15" t="s">
        <v>87</v>
      </c>
      <c r="B11" s="16" t="s">
        <v>88</v>
      </c>
      <c r="C11" s="19" t="s">
        <v>81</v>
      </c>
      <c r="D11" s="13">
        <v>4</v>
      </c>
      <c r="E11" s="17">
        <v>520.24</v>
      </c>
      <c r="F11" s="18">
        <f t="shared" si="0"/>
        <v>2081</v>
      </c>
    </row>
    <row r="12" ht="29.1" customHeight="1" spans="1:6">
      <c r="A12" s="15" t="s">
        <v>89</v>
      </c>
      <c r="B12" s="16" t="s">
        <v>90</v>
      </c>
      <c r="C12" s="19" t="s">
        <v>81</v>
      </c>
      <c r="D12" s="13">
        <v>1</v>
      </c>
      <c r="E12" s="17">
        <v>1993.28</v>
      </c>
      <c r="F12" s="18">
        <f t="shared" si="0"/>
        <v>1993</v>
      </c>
    </row>
    <row r="13" ht="29.1" customHeight="1" spans="1:6">
      <c r="A13" s="15" t="s">
        <v>91</v>
      </c>
      <c r="B13" s="16" t="s">
        <v>92</v>
      </c>
      <c r="C13" s="19" t="s">
        <v>81</v>
      </c>
      <c r="D13" s="13">
        <v>1</v>
      </c>
      <c r="E13" s="17">
        <v>32739.45</v>
      </c>
      <c r="F13" s="18">
        <f t="shared" si="0"/>
        <v>32739</v>
      </c>
    </row>
    <row r="14" ht="29.1" customHeight="1" spans="1:6">
      <c r="A14" s="15"/>
      <c r="B14" s="16"/>
      <c r="C14" s="19"/>
      <c r="D14" s="13"/>
      <c r="E14" s="17"/>
      <c r="F14" s="18">
        <f t="shared" si="0"/>
        <v>0</v>
      </c>
    </row>
    <row r="15" ht="29.1" customHeight="1" spans="1:6">
      <c r="A15" s="15"/>
      <c r="B15" s="16"/>
      <c r="C15" s="13"/>
      <c r="D15" s="13"/>
      <c r="E15" s="17"/>
      <c r="F15" s="18">
        <f t="shared" si="0"/>
        <v>0</v>
      </c>
    </row>
    <row r="16" ht="29.1" customHeight="1" spans="1:6">
      <c r="A16" s="15"/>
      <c r="B16" s="16"/>
      <c r="C16" s="13"/>
      <c r="D16" s="13"/>
      <c r="E16" s="17"/>
      <c r="F16" s="18"/>
    </row>
    <row r="17" ht="29.1" customHeight="1" spans="1:6">
      <c r="A17" s="15"/>
      <c r="B17" s="16"/>
      <c r="C17" s="13"/>
      <c r="D17" s="13"/>
      <c r="E17" s="17"/>
      <c r="F17" s="18"/>
    </row>
    <row r="18" ht="29.1" customHeight="1" spans="1:6">
      <c r="A18" s="15"/>
      <c r="B18" s="16"/>
      <c r="C18" s="20"/>
      <c r="D18" s="13">
        <v>0</v>
      </c>
      <c r="E18" s="17"/>
      <c r="F18" s="18">
        <f t="shared" si="0"/>
        <v>0</v>
      </c>
    </row>
    <row r="19" ht="29.1" customHeight="1" spans="1:6">
      <c r="A19" s="21" t="s">
        <v>93</v>
      </c>
      <c r="B19" s="22"/>
      <c r="C19" s="22"/>
      <c r="D19" s="23"/>
      <c r="E19" s="24">
        <f>SUM(F5:F18)</f>
        <v>97031</v>
      </c>
      <c r="F19" s="25" t="s">
        <v>52</v>
      </c>
    </row>
  </sheetData>
  <mergeCells count="5">
    <mergeCell ref="A1:F1"/>
    <mergeCell ref="A2:D2"/>
    <mergeCell ref="E2:F2"/>
    <mergeCell ref="A3:F3"/>
    <mergeCell ref="A19:D19"/>
  </mergeCells>
  <pageMargins left="0.551181102362205" right="0.669291338582677" top="0.984251968503937" bottom="0.984251968503937" header="0.511811023622047" footer="0.511811023622047"/>
  <pageSetup paperSize="9" orientation="portrait" verticalDpi="12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K12" sqref="K12"/>
    </sheetView>
  </sheetViews>
  <sheetFormatPr defaultColWidth="9" defaultRowHeight="20.1" customHeight="1" outlineLevelRow="4" outlineLevelCol="4"/>
  <cols>
    <col min="1" max="1" width="12.75" style="1" customWidth="1"/>
    <col min="2" max="16384" width="9" style="1"/>
  </cols>
  <sheetData>
    <row r="1" customHeight="1" spans="1:5">
      <c r="A1" s="1" t="s">
        <v>94</v>
      </c>
      <c r="B1" s="1" t="s">
        <v>54</v>
      </c>
      <c r="C1" s="1" t="s">
        <v>95</v>
      </c>
      <c r="D1" s="1" t="s">
        <v>96</v>
      </c>
      <c r="E1" s="1" t="s">
        <v>97</v>
      </c>
    </row>
    <row r="2" customHeight="1" spans="1:5">
      <c r="A2" s="2" t="s">
        <v>98</v>
      </c>
      <c r="B2" s="2" t="s">
        <v>60</v>
      </c>
      <c r="C2" s="2">
        <v>3.72</v>
      </c>
      <c r="D2" s="2">
        <f>53.1</f>
        <v>53.1</v>
      </c>
      <c r="E2" s="3">
        <f>C2*D2</f>
        <v>197.53</v>
      </c>
    </row>
    <row r="3" customHeight="1" spans="1:5">
      <c r="A3" s="2" t="s">
        <v>99</v>
      </c>
      <c r="B3" s="2" t="s">
        <v>60</v>
      </c>
      <c r="C3" s="2">
        <v>0.57</v>
      </c>
      <c r="D3" s="2">
        <f>D2</f>
        <v>53.1</v>
      </c>
      <c r="E3" s="3">
        <f t="shared" ref="E3:E5" si="0">C3*D3</f>
        <v>30.27</v>
      </c>
    </row>
    <row r="4" customHeight="1" spans="1:5">
      <c r="A4" s="2" t="s">
        <v>100</v>
      </c>
      <c r="B4" s="2" t="s">
        <v>60</v>
      </c>
      <c r="C4" s="2">
        <v>0.6</v>
      </c>
      <c r="D4" s="2">
        <f t="shared" ref="D4:D5" si="1">D3</f>
        <v>53.1</v>
      </c>
      <c r="E4" s="3">
        <f t="shared" si="0"/>
        <v>31.86</v>
      </c>
    </row>
    <row r="5" customHeight="1" spans="1:5">
      <c r="A5" s="2" t="s">
        <v>101</v>
      </c>
      <c r="B5" s="2" t="s">
        <v>60</v>
      </c>
      <c r="C5" s="2">
        <v>0.42</v>
      </c>
      <c r="D5" s="2">
        <f t="shared" si="1"/>
        <v>53.1</v>
      </c>
      <c r="E5" s="3">
        <f t="shared" si="0"/>
        <v>22.3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 </vt:lpstr>
      <vt:lpstr>100章</vt:lpstr>
      <vt:lpstr>200章</vt:lpstr>
      <vt:lpstr>400章</vt:lpstr>
      <vt:lpstr>600章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money</cp:lastModifiedBy>
  <dcterms:created xsi:type="dcterms:W3CDTF">2014-05-29T10:53:00Z</dcterms:created>
  <cp:lastPrinted>2021-04-09T11:59:00Z</cp:lastPrinted>
  <dcterms:modified xsi:type="dcterms:W3CDTF">2022-06-20T14:17:56Z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FD1209A5783645C9B0856A48F2BEEA5A</vt:lpwstr>
  </property>
  <property fmtid="{D5CDD505-2E9C-101B-9397-08002B2CF9AE}" pid="3" name="KSOProductBuildVer">
    <vt:lpwstr>2052-11.1.0.11744</vt:lpwstr>
  </property>
</Properties>
</file>